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" windowWidth="19416" windowHeight="1003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7" i="1" l="1"/>
  <c r="D27" i="1"/>
  <c r="D11" i="1"/>
  <c r="D13" i="1"/>
  <c r="C7" i="1"/>
  <c r="D7" i="1" s="1"/>
  <c r="C8" i="1"/>
  <c r="D8" i="1"/>
  <c r="C9" i="1"/>
  <c r="D9" i="1"/>
  <c r="C10" i="1"/>
  <c r="D10" i="1"/>
  <c r="C11" i="1"/>
  <c r="C12" i="1"/>
  <c r="D12" i="1" s="1"/>
  <c r="C13" i="1"/>
  <c r="D14" i="1"/>
  <c r="D15" i="1"/>
  <c r="C17" i="1"/>
  <c r="D17" i="1" s="1"/>
  <c r="C18" i="1"/>
  <c r="D18" i="1" s="1"/>
  <c r="C19" i="1"/>
  <c r="D19" i="1" s="1"/>
  <c r="C20" i="1"/>
  <c r="D20" i="1" s="1"/>
  <c r="C21" i="1"/>
  <c r="D21" i="1" s="1"/>
  <c r="C22" i="1"/>
  <c r="D22" i="1" s="1"/>
  <c r="D23" i="1"/>
  <c r="C24" i="1"/>
  <c r="D24" i="1" s="1"/>
  <c r="D25" i="1"/>
  <c r="C26" i="1"/>
  <c r="D26" i="1" l="1"/>
</calcChain>
</file>

<file path=xl/sharedStrings.xml><?xml version="1.0" encoding="utf-8"?>
<sst xmlns="http://schemas.openxmlformats.org/spreadsheetml/2006/main" count="31" uniqueCount="31">
  <si>
    <t>ТСЖ"Янтарный Берег-2"</t>
  </si>
  <si>
    <t>ул.Варшавская,д.23,кор.2</t>
  </si>
  <si>
    <t>№ п/п</t>
  </si>
  <si>
    <t>Наименование статьи</t>
  </si>
  <si>
    <t>Начислено</t>
  </si>
  <si>
    <t>Фактические расходы</t>
  </si>
  <si>
    <t>Содержание общего имущества дома</t>
  </si>
  <si>
    <t>Текущий ремонт дома</t>
  </si>
  <si>
    <t>Санит.содержание дома</t>
  </si>
  <si>
    <t>Уборка лестниц</t>
  </si>
  <si>
    <t>Дежурный администратор</t>
  </si>
  <si>
    <t>Лифт</t>
  </si>
  <si>
    <t>Вывоз мусора</t>
  </si>
  <si>
    <t>Холодная вода</t>
  </si>
  <si>
    <t>Горячая вода/январь-декабрь/</t>
  </si>
  <si>
    <t>Телеантенна</t>
  </si>
  <si>
    <t>АППЗ</t>
  </si>
  <si>
    <t>АХР</t>
  </si>
  <si>
    <t>ПЗУ</t>
  </si>
  <si>
    <t>Эксплуатация приборов учета</t>
  </si>
  <si>
    <t>Радиоточка</t>
  </si>
  <si>
    <t>Консьержка</t>
  </si>
  <si>
    <t>Электроэнергия/МОП/</t>
  </si>
  <si>
    <t>Мытье фасадного стекла</t>
  </si>
  <si>
    <t>Всего за год</t>
  </si>
  <si>
    <t xml:space="preserve">Смета расходов и доходов на 2017-2018 гг </t>
  </si>
  <si>
    <t>3*</t>
  </si>
  <si>
    <t>*</t>
  </si>
  <si>
    <t>Недобор 689256 в год покрыт из резервного фонда</t>
  </si>
  <si>
    <t>за 2 года</t>
  </si>
  <si>
    <t xml:space="preserve">Отопление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</si>
</sst>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2" fillId="0" borderId="0" xfId="1"/>
    <xf numFmtId="0" fontId="3" fillId="2" borderId="0" xfId="1" applyFont="1" applyFill="1" applyAlignment="1">
      <alignment horizontal="left"/>
    </xf>
    <xf numFmtId="0" fontId="3" fillId="2" borderId="1" xfId="1" applyFont="1" applyFill="1" applyBorder="1" applyAlignment="1">
      <alignment wrapText="1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/>
    <xf numFmtId="0" fontId="4" fillId="2" borderId="1" xfId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4" fontId="3" fillId="2" borderId="1" xfId="1" applyNumberFormat="1" applyFont="1" applyFill="1" applyBorder="1" applyAlignment="1">
      <alignment horizontal="right"/>
    </xf>
    <xf numFmtId="0" fontId="3" fillId="2" borderId="3" xfId="1" applyFont="1" applyFill="1" applyBorder="1" applyAlignment="1">
      <alignment horizontal="center"/>
    </xf>
    <xf numFmtId="4" fontId="4" fillId="2" borderId="1" xfId="1" applyNumberFormat="1" applyFont="1" applyFill="1" applyBorder="1" applyAlignment="1">
      <alignment horizontal="right"/>
    </xf>
    <xf numFmtId="2" fontId="3" fillId="2" borderId="1" xfId="1" applyNumberFormat="1" applyFont="1" applyFill="1" applyBorder="1" applyAlignment="1">
      <alignment horizontal="left" wrapText="1"/>
    </xf>
    <xf numFmtId="4" fontId="0" fillId="0" borderId="0" xfId="0" applyNumberFormat="1"/>
    <xf numFmtId="0" fontId="3" fillId="2" borderId="0" xfId="1" applyFont="1" applyFill="1" applyBorder="1" applyAlignment="1">
      <alignment wrapText="1"/>
    </xf>
    <xf numFmtId="0" fontId="3" fillId="2" borderId="4" xfId="1" applyFont="1" applyFill="1" applyBorder="1" applyAlignment="1">
      <alignment wrapText="1"/>
    </xf>
    <xf numFmtId="0" fontId="1" fillId="0" borderId="0" xfId="0" applyFont="1"/>
    <xf numFmtId="4" fontId="4" fillId="2" borderId="4" xfId="1" applyNumberFormat="1" applyFont="1" applyFill="1" applyBorder="1" applyAlignment="1">
      <alignment horizontal="right"/>
    </xf>
    <xf numFmtId="0" fontId="4" fillId="2" borderId="0" xfId="1" applyFont="1" applyFill="1" applyAlignment="1">
      <alignment horizont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4" fontId="3" fillId="2" borderId="2" xfId="1" applyNumberFormat="1" applyFont="1" applyFill="1" applyBorder="1" applyAlignment="1">
      <alignment horizontal="right" vertical="center"/>
    </xf>
    <xf numFmtId="4" fontId="3" fillId="2" borderId="3" xfId="1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tabSelected="1" topLeftCell="A19" workbookViewId="0">
      <selection activeCell="G30" sqref="G30"/>
    </sheetView>
  </sheetViews>
  <sheetFormatPr defaultRowHeight="14.4" x14ac:dyDescent="0.3"/>
  <cols>
    <col min="2" max="2" width="20" customWidth="1"/>
    <col min="3" max="3" width="19.5546875" customWidth="1"/>
    <col min="4" max="4" width="22.88671875" customWidth="1"/>
    <col min="8" max="8" width="11.33203125" bestFit="1" customWidth="1"/>
    <col min="9" max="9" width="10" bestFit="1" customWidth="1"/>
  </cols>
  <sheetData>
    <row r="2" spans="1:9" x14ac:dyDescent="0.3">
      <c r="A2" s="2" t="s">
        <v>0</v>
      </c>
      <c r="B2" s="1"/>
      <c r="C2" s="1"/>
      <c r="D2" s="1"/>
    </row>
    <row r="3" spans="1:9" x14ac:dyDescent="0.3">
      <c r="A3" s="2" t="s">
        <v>1</v>
      </c>
      <c r="B3" s="1"/>
      <c r="C3" s="1"/>
      <c r="D3" s="1"/>
    </row>
    <row r="4" spans="1:9" x14ac:dyDescent="0.3">
      <c r="A4" s="18" t="s">
        <v>25</v>
      </c>
      <c r="B4" s="18"/>
      <c r="C4" s="18"/>
      <c r="D4" s="18"/>
    </row>
    <row r="6" spans="1:9" ht="26.4" x14ac:dyDescent="0.3">
      <c r="A6" s="6" t="s">
        <v>2</v>
      </c>
      <c r="B6" s="6" t="s">
        <v>3</v>
      </c>
      <c r="C6" s="8" t="s">
        <v>4</v>
      </c>
      <c r="D6" s="6" t="s">
        <v>5</v>
      </c>
    </row>
    <row r="7" spans="1:9" ht="27" x14ac:dyDescent="0.3">
      <c r="A7" s="4">
        <v>1</v>
      </c>
      <c r="B7" s="12" t="s">
        <v>6</v>
      </c>
      <c r="C7" s="9">
        <f>280343*12</f>
        <v>3364116</v>
      </c>
      <c r="D7" s="9">
        <f>C7</f>
        <v>3364116</v>
      </c>
    </row>
    <row r="8" spans="1:9" ht="27" x14ac:dyDescent="0.3">
      <c r="A8" s="4">
        <v>2</v>
      </c>
      <c r="B8" s="3" t="s">
        <v>7</v>
      </c>
      <c r="C8" s="9">
        <f>334806*12</f>
        <v>4017672</v>
      </c>
      <c r="D8" s="9">
        <f>C8</f>
        <v>4017672</v>
      </c>
    </row>
    <row r="9" spans="1:9" ht="27" x14ac:dyDescent="0.3">
      <c r="A9" s="4" t="s">
        <v>26</v>
      </c>
      <c r="B9" s="3" t="s">
        <v>8</v>
      </c>
      <c r="C9" s="9">
        <f>87141*12</f>
        <v>1045692</v>
      </c>
      <c r="D9" s="9">
        <f>C9+689256</f>
        <v>1734948</v>
      </c>
    </row>
    <row r="10" spans="1:9" x14ac:dyDescent="0.3">
      <c r="A10" s="4">
        <v>4</v>
      </c>
      <c r="B10" s="3" t="s">
        <v>9</v>
      </c>
      <c r="C10" s="9">
        <f>95078*12</f>
        <v>1140936</v>
      </c>
      <c r="D10" s="9">
        <f>C10</f>
        <v>1140936</v>
      </c>
    </row>
    <row r="11" spans="1:9" ht="27" x14ac:dyDescent="0.3">
      <c r="A11" s="4">
        <v>5</v>
      </c>
      <c r="B11" s="3" t="s">
        <v>10</v>
      </c>
      <c r="C11" s="9">
        <f>57471*2*12</f>
        <v>1379304</v>
      </c>
      <c r="D11" s="9">
        <f>C11</f>
        <v>1379304</v>
      </c>
      <c r="I11" s="13"/>
    </row>
    <row r="12" spans="1:9" x14ac:dyDescent="0.3">
      <c r="A12" s="4">
        <v>6</v>
      </c>
      <c r="B12" s="3" t="s">
        <v>11</v>
      </c>
      <c r="C12" s="9">
        <f>85381*12</f>
        <v>1024572</v>
      </c>
      <c r="D12" s="9">
        <f>C12</f>
        <v>1024572</v>
      </c>
    </row>
    <row r="13" spans="1:9" x14ac:dyDescent="0.3">
      <c r="A13" s="4">
        <v>7</v>
      </c>
      <c r="B13" s="3" t="s">
        <v>12</v>
      </c>
      <c r="C13" s="9">
        <f>212694*12</f>
        <v>2552328</v>
      </c>
      <c r="D13" s="9">
        <f>C13</f>
        <v>2552328</v>
      </c>
    </row>
    <row r="14" spans="1:9" x14ac:dyDescent="0.3">
      <c r="A14" s="4">
        <v>8</v>
      </c>
      <c r="B14" s="3" t="s">
        <v>13</v>
      </c>
      <c r="C14" s="9">
        <v>3820150</v>
      </c>
      <c r="D14" s="9">
        <f>C14</f>
        <v>3820150</v>
      </c>
    </row>
    <row r="15" spans="1:9" ht="27" x14ac:dyDescent="0.3">
      <c r="A15" s="19">
        <v>9</v>
      </c>
      <c r="B15" s="3" t="s">
        <v>14</v>
      </c>
      <c r="C15" s="9">
        <v>3402957</v>
      </c>
      <c r="D15" s="21">
        <f>C15+C16</f>
        <v>12121431.58</v>
      </c>
    </row>
    <row r="16" spans="1:9" x14ac:dyDescent="0.3">
      <c r="A16" s="20"/>
      <c r="B16" s="3" t="s">
        <v>30</v>
      </c>
      <c r="C16" s="9">
        <v>8718474.5800000001</v>
      </c>
      <c r="D16" s="22"/>
    </row>
    <row r="17" spans="1:8" x14ac:dyDescent="0.3">
      <c r="A17" s="10">
        <v>10</v>
      </c>
      <c r="B17" s="3" t="s">
        <v>15</v>
      </c>
      <c r="C17" s="9">
        <f>59670*12</f>
        <v>716040</v>
      </c>
      <c r="D17" s="9">
        <f t="shared" ref="D17:D25" si="0">C17</f>
        <v>716040</v>
      </c>
    </row>
    <row r="18" spans="1:8" x14ac:dyDescent="0.3">
      <c r="A18" s="4">
        <v>11</v>
      </c>
      <c r="B18" s="3" t="s">
        <v>16</v>
      </c>
      <c r="C18" s="9">
        <f>23370*12</f>
        <v>280440</v>
      </c>
      <c r="D18" s="9">
        <f t="shared" si="0"/>
        <v>280440</v>
      </c>
    </row>
    <row r="19" spans="1:8" x14ac:dyDescent="0.3">
      <c r="A19" s="4">
        <v>12</v>
      </c>
      <c r="B19" s="3" t="s">
        <v>17</v>
      </c>
      <c r="C19" s="9">
        <f>57471*2.5*12</f>
        <v>1724130</v>
      </c>
      <c r="D19" s="9">
        <f t="shared" si="0"/>
        <v>1724130</v>
      </c>
    </row>
    <row r="20" spans="1:8" x14ac:dyDescent="0.3">
      <c r="A20" s="4">
        <v>13</v>
      </c>
      <c r="B20" s="3" t="s">
        <v>18</v>
      </c>
      <c r="C20" s="9">
        <f>18059*12</f>
        <v>216708</v>
      </c>
      <c r="D20" s="9">
        <f t="shared" si="0"/>
        <v>216708</v>
      </c>
    </row>
    <row r="21" spans="1:8" ht="27" x14ac:dyDescent="0.3">
      <c r="A21" s="4">
        <v>14</v>
      </c>
      <c r="B21" s="3" t="s">
        <v>19</v>
      </c>
      <c r="C21" s="9">
        <f>36345*12</f>
        <v>436140</v>
      </c>
      <c r="D21" s="9">
        <f t="shared" si="0"/>
        <v>436140</v>
      </c>
    </row>
    <row r="22" spans="1:8" x14ac:dyDescent="0.3">
      <c r="A22" s="4">
        <v>15</v>
      </c>
      <c r="B22" s="3" t="s">
        <v>20</v>
      </c>
      <c r="C22" s="9">
        <f>35214*12</f>
        <v>422568</v>
      </c>
      <c r="D22" s="9">
        <f t="shared" si="0"/>
        <v>422568</v>
      </c>
    </row>
    <row r="23" spans="1:8" x14ac:dyDescent="0.3">
      <c r="A23" s="4">
        <v>16</v>
      </c>
      <c r="B23" s="3" t="s">
        <v>21</v>
      </c>
      <c r="C23" s="9">
        <v>518263.08</v>
      </c>
      <c r="D23" s="9">
        <f t="shared" si="0"/>
        <v>518263.08</v>
      </c>
    </row>
    <row r="24" spans="1:8" ht="27" x14ac:dyDescent="0.3">
      <c r="A24" s="4">
        <v>19</v>
      </c>
      <c r="B24" s="3" t="s">
        <v>22</v>
      </c>
      <c r="C24" s="9">
        <f>64209*12</f>
        <v>770508</v>
      </c>
      <c r="D24" s="9">
        <f t="shared" si="0"/>
        <v>770508</v>
      </c>
    </row>
    <row r="25" spans="1:8" ht="27" x14ac:dyDescent="0.3">
      <c r="A25" s="4">
        <v>20</v>
      </c>
      <c r="B25" s="3" t="s">
        <v>23</v>
      </c>
      <c r="C25" s="9">
        <v>307912</v>
      </c>
      <c r="D25" s="9">
        <f t="shared" si="0"/>
        <v>307912</v>
      </c>
    </row>
    <row r="26" spans="1:8" x14ac:dyDescent="0.3">
      <c r="A26" s="5"/>
      <c r="B26" s="7" t="s">
        <v>24</v>
      </c>
      <c r="C26" s="11">
        <f>SUM(C7:C25)</f>
        <v>35858910.659999996</v>
      </c>
      <c r="D26" s="11">
        <f>SUM(D7:D25)</f>
        <v>36548166.659999996</v>
      </c>
    </row>
    <row r="27" spans="1:8" x14ac:dyDescent="0.3">
      <c r="B27" s="15" t="s">
        <v>29</v>
      </c>
      <c r="C27" s="16">
        <f>C26*2</f>
        <v>71717821.319999993</v>
      </c>
      <c r="D27" s="17">
        <f>D26*2</f>
        <v>73096333.319999993</v>
      </c>
      <c r="H27" s="13"/>
    </row>
    <row r="28" spans="1:8" ht="40.200000000000003" x14ac:dyDescent="0.3">
      <c r="A28" t="s">
        <v>27</v>
      </c>
      <c r="B28" s="14" t="s">
        <v>28</v>
      </c>
      <c r="D28" s="13"/>
    </row>
    <row r="30" spans="1:8" x14ac:dyDescent="0.3">
      <c r="A30" s="23"/>
      <c r="B30" s="23"/>
      <c r="C30" s="23"/>
      <c r="D30" s="23"/>
    </row>
  </sheetData>
  <mergeCells count="4">
    <mergeCell ref="A4:D4"/>
    <mergeCell ref="A15:A16"/>
    <mergeCell ref="D15:D16"/>
    <mergeCell ref="A30:D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" workbookViewId="0">
      <selection activeCell="B32" sqref="B32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2016-10-21T16:19:07Z</dcterms:created>
  <dcterms:modified xsi:type="dcterms:W3CDTF">2016-11-12T16:13:44Z</dcterms:modified>
</cp:coreProperties>
</file>